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8190" yWindow="-15" windowWidth="8220" windowHeight="6495"/>
  </bookViews>
  <sheets>
    <sheet name="DauTu2018" sheetId="10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0" l="1"/>
  <c r="G15" i="10"/>
  <c r="G12" i="10"/>
  <c r="E7" i="10"/>
  <c r="G7" i="10" s="1"/>
  <c r="E5" i="10"/>
  <c r="F19" i="10"/>
  <c r="G19" i="10" s="1"/>
  <c r="E12" i="10"/>
  <c r="E14" i="10"/>
  <c r="G14" i="10" s="1"/>
  <c r="E13" i="10"/>
  <c r="G13" i="10" s="1"/>
  <c r="E6" i="10"/>
  <c r="G6" i="10" s="1"/>
  <c r="G20" i="10" l="1"/>
  <c r="J20" i="10" s="1"/>
  <c r="G16" i="10"/>
  <c r="J16" i="10" s="1"/>
  <c r="G8" i="10" l="1"/>
  <c r="J8" i="10" s="1"/>
</calcChain>
</file>

<file path=xl/sharedStrings.xml><?xml version="1.0" encoding="utf-8"?>
<sst xmlns="http://schemas.openxmlformats.org/spreadsheetml/2006/main" count="64" uniqueCount="33">
  <si>
    <t>Đơn giá
(VNĐ)</t>
  </si>
  <si>
    <t>Thành tiền
(VNĐ)</t>
  </si>
  <si>
    <t>Bộ</t>
  </si>
  <si>
    <t>Tổng Cộng:</t>
  </si>
  <si>
    <t>PHÒNG THỰC HÀNH TRÊN MÁY TÍNH</t>
  </si>
  <si>
    <t>Cái</t>
  </si>
  <si>
    <t>DANH MỤC ĐẦU TƯ THIẾT BỊ NGHỀ QUẢN TRỊ MẠNG NĂM 2020</t>
  </si>
  <si>
    <t>STT</t>
  </si>
  <si>
    <t>Tên hàng hoá</t>
  </si>
  <si>
    <t>Xuất xứ</t>
  </si>
  <si>
    <t>Đơn vị tính</t>
  </si>
  <si>
    <t>Số lượng</t>
  </si>
  <si>
    <t>Châu Á</t>
  </si>
  <si>
    <t>Giải thích</t>
  </si>
  <si>
    <t>Cấu hình tối thiểu đáp ứng giảng dạy tất cả các môn tại khoa CNTT</t>
  </si>
  <si>
    <t>Mỗi phòng 1 máy chiếu</t>
  </si>
  <si>
    <t>Mỗi phòng 3 switch để kết nối mạng</t>
  </si>
  <si>
    <t>PM</t>
  </si>
  <si>
    <t>TRƯỜNG CAO ĐẲNG LÝ TỰ TRỌNG
THÀNH PHỐ HỒ CHÍ MINH
KHOA CÔNG NGHỆ THÔNG TIN</t>
  </si>
  <si>
    <t>CỘNG HOÀ XÃ HỘI CHŨ NGHĨA VIỆT NAM
Độc lập - Tự do - Hạnh phúc</t>
  </si>
  <si>
    <t>Máy chủ ảo hoá giảng dạy thực hành các module ảo hoá</t>
  </si>
  <si>
    <t>Router Cisco Security ASA5525-K9</t>
  </si>
  <si>
    <t>Trang bị 6 phòng, mỗi phòng 40 máy sử dụng giảng dạy chung</t>
  </si>
  <si>
    <t>Server</t>
  </si>
  <si>
    <t>Hệ thống server</t>
  </si>
  <si>
    <t>Hệ thống dây mạng (CAT 6), đầu nối RJ45 (CAT 6 chống nhiễu)</t>
  </si>
  <si>
    <t>Switch CISCO Catalyst 2960 WS-C2960+24TC-S</t>
  </si>
  <si>
    <t>Hệ thống phòng máy: DELL chính hãng
  Dell Vostro 3668MT(PWVK48)
    - CPU: Intel Core i7-7700 (3.60Ghz, 8Mb)
    - RAM: 16 GB
    - Card đồ hoạ: Nvidia GT1030 2GD5
    - Khác: DVDRW, Key, Mouse
  Màn hình: LCD Dell 19.5" E2016H</t>
  </si>
  <si>
    <t xml:space="preserve">Tổng: </t>
  </si>
  <si>
    <t>Thiết bị định tuyến mạng cho 4 phòng máy</t>
  </si>
  <si>
    <t>Hệ thống Server - DELL chính hãng
  DELL PowerEdge R730
    - CPU: 2 x Intel® Xeon® E5-2630 v4 2.2GHz,25M Cache
    - RAM: 128GB = 8 x 16GB RDIMM, 2400MT/s, Dual Rank
    - Ổ cứng SSD: 4 TB intel (= 2 x 960 GB)
    - Raid Contronler: PERC H730 RAID Controller, 1GB NV Cache
    - Ethernet: On-Board Broadcom 5720 Quad Port 1Gb LOM
    - Nguồn: 2 x PSU Hot-plug Power Supply , 750W
    - Khác: DVRW/ iDRAC8 Ent./ PSU/ Bezel/ Sliding Rails CMA
  Màn hình  DELL 21", Key + Mouse DELL</t>
  </si>
  <si>
    <t>Chênh lệch</t>
  </si>
  <si>
    <t>Thuế + Trượt giá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</si>
</sst>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  <numFmt numFmtId="179" formatCode="#,##0.000_);\(#,##0.000\)"/>
    <numFmt numFmtId="180" formatCode="#,##0.0_);\(#,##0.0\)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41">
    <xf numFmtId="0" fontId="0" fillId="0" borderId="0" xfId="0"/>
    <xf numFmtId="0" fontId="19" fillId="2" borderId="3" xfId="1" applyFont="1" applyFill="1" applyBorder="1" applyAlignment="1">
      <alignment horizontal="center" vertical="center" wrapText="1"/>
    </xf>
    <xf numFmtId="176" fontId="19" fillId="2" borderId="3" xfId="2" applyNumberFormat="1" applyFont="1" applyFill="1" applyBorder="1" applyAlignment="1">
      <alignment horizontal="center" vertical="center" wrapText="1"/>
    </xf>
    <xf numFmtId="0" fontId="16" fillId="2" borderId="3" xfId="26" applyFont="1" applyFill="1" applyBorder="1" applyAlignment="1">
      <alignment horizontal="center" vertical="center" wrapText="1"/>
    </xf>
    <xf numFmtId="169" fontId="16" fillId="2" borderId="3" xfId="3" applyNumberFormat="1" applyFont="1" applyFill="1" applyBorder="1" applyAlignment="1">
      <alignment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3" xfId="1" quotePrefix="1" applyFont="1" applyFill="1" applyBorder="1" applyAlignment="1">
      <alignment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20" fillId="0" borderId="3" xfId="0" applyNumberFormat="1" applyFont="1" applyBorder="1"/>
    <xf numFmtId="0" fontId="16" fillId="2" borderId="3" xfId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right"/>
    </xf>
    <xf numFmtId="0" fontId="19" fillId="0" borderId="0" xfId="1" quotePrefix="1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6" fillId="2" borderId="4" xfId="1" applyFont="1" applyFill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16" fillId="0" borderId="4" xfId="1" quotePrefix="1" applyFont="1" applyFill="1" applyBorder="1" applyAlignment="1">
      <alignment horizontal="left" vertical="center" wrapText="1"/>
    </xf>
    <xf numFmtId="0" fontId="16" fillId="0" borderId="2" xfId="1" quotePrefix="1" applyFont="1" applyFill="1" applyBorder="1" applyAlignment="1">
      <alignment horizontal="left" vertical="center" wrapText="1"/>
    </xf>
    <xf numFmtId="0" fontId="16" fillId="0" borderId="5" xfId="1" quotePrefix="1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vertical="center" wrapText="1"/>
    </xf>
    <xf numFmtId="169" fontId="22" fillId="0" borderId="3" xfId="3" applyNumberFormat="1" applyFont="1" applyFill="1" applyBorder="1" applyAlignment="1">
      <alignment vertical="center" wrapText="1"/>
    </xf>
    <xf numFmtId="169" fontId="19" fillId="0" borderId="3" xfId="3" applyNumberFormat="1" applyFont="1" applyFill="1" applyBorder="1" applyAlignment="1">
      <alignment vertical="center" wrapText="1"/>
    </xf>
    <xf numFmtId="0" fontId="19" fillId="0" borderId="4" xfId="1" applyNumberFormat="1" applyFont="1" applyFill="1" applyBorder="1" applyAlignment="1">
      <alignment horizontal="right" vertical="center" wrapText="1"/>
    </xf>
    <xf numFmtId="0" fontId="19" fillId="0" borderId="2" xfId="1" applyNumberFormat="1" applyFont="1" applyFill="1" applyBorder="1" applyAlignment="1">
      <alignment horizontal="right" vertical="center" wrapText="1"/>
    </xf>
    <xf numFmtId="0" fontId="19" fillId="0" borderId="5" xfId="1" applyNumberFormat="1" applyFont="1" applyFill="1" applyBorder="1" applyAlignment="1">
      <alignment horizontal="right" vertical="center" wrapText="1"/>
    </xf>
    <xf numFmtId="0" fontId="19" fillId="0" borderId="2" xfId="1" applyNumberFormat="1" applyFont="1" applyFill="1" applyBorder="1" applyAlignment="1">
      <alignment horizontal="right" vertical="center" wrapText="1"/>
    </xf>
    <xf numFmtId="0" fontId="18" fillId="0" borderId="3" xfId="0" applyFont="1" applyBorder="1" applyAlignment="1">
      <alignment vertical="center" wrapText="1"/>
    </xf>
    <xf numFmtId="169" fontId="19" fillId="0" borderId="2" xfId="3" applyNumberFormat="1" applyFont="1" applyFill="1" applyBorder="1" applyAlignment="1">
      <alignment vertical="center" wrapText="1"/>
    </xf>
    <xf numFmtId="169" fontId="22" fillId="0" borderId="2" xfId="3" applyNumberFormat="1" applyFont="1" applyFill="1" applyBorder="1" applyAlignment="1">
      <alignment vertical="center" wrapText="1"/>
    </xf>
    <xf numFmtId="0" fontId="0" fillId="0" borderId="0" xfId="0" applyBorder="1"/>
    <xf numFmtId="169" fontId="22" fillId="0" borderId="0" xfId="3" applyNumberFormat="1" applyFont="1" applyFill="1" applyBorder="1" applyAlignment="1">
      <alignment vertical="center" wrapText="1"/>
    </xf>
    <xf numFmtId="179" fontId="22" fillId="0" borderId="0" xfId="3" applyNumberFormat="1" applyFont="1" applyFill="1" applyBorder="1" applyAlignment="1">
      <alignment vertical="center" wrapText="1"/>
    </xf>
    <xf numFmtId="180" fontId="22" fillId="0" borderId="0" xfId="3" applyNumberFormat="1" applyFont="1" applyFill="1" applyBorder="1" applyAlignment="1">
      <alignment vertical="center" wrapText="1"/>
    </xf>
    <xf numFmtId="0" fontId="23" fillId="0" borderId="0" xfId="1" quotePrefix="1" applyFont="1" applyFill="1" applyBorder="1" applyAlignment="1">
      <alignment horizontal="center" vertical="center" wrapText="1"/>
    </xf>
    <xf numFmtId="0" fontId="21" fillId="0" borderId="0" xfId="0" applyFont="1"/>
    <xf numFmtId="0" fontId="23" fillId="2" borderId="0" xfId="1" applyFont="1" applyFill="1" applyBorder="1" applyAlignment="1">
      <alignment horizontal="center" vertical="center" wrapText="1"/>
    </xf>
    <xf numFmtId="169" fontId="22" fillId="0" borderId="0" xfId="3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169" fontId="21" fillId="0" borderId="0" xfId="0" applyNumberFormat="1" applyFont="1"/>
    <xf numFmtId="0" fontId="21" fillId="0" borderId="0" xfId="0" applyFont="1" applyBorder="1"/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1132417</xdr:colOff>
      <xdr:row>0</xdr:row>
      <xdr:rowOff>772583</xdr:rowOff>
    </xdr:from>
    <xdr:to>
      <xdr:col>2</xdr:col>
      <xdr:colOff>465667</xdr:colOff>
      <xdr:row>0</xdr:row>
      <xdr:rowOff>772583</xdr:rowOff>
    </xdr:to>
    <xdr:cxnSp macro="">
      <xdr:nvCxnSpPr>
        <xdr:cNvPr id="2" name="Straight Connector 1"/>
        <xdr:cNvCxnSpPr/>
      </xdr:nvCxnSpPr>
      <xdr:spPr>
        <a:xfrm>
          <a:off x="1589617" y="772583"/>
          <a:ext cx="2085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275166</xdr:colOff>
      <xdr:row>0</xdr:row>
      <xdr:rowOff>666749</xdr:rowOff>
    </xdr:from>
    <xdr:to>
      <xdr:col>7</xdr:col>
      <xdr:colOff>560916</xdr:colOff>
      <xdr:row>0</xdr:row>
      <xdr:rowOff>666749</xdr:rowOff>
    </xdr:to>
    <xdr:cxnSp macro="">
      <xdr:nvCxnSpPr>
        <xdr:cNvPr id="3" name="Straight Connector 2"/>
        <xdr:cNvCxnSpPr/>
      </xdr:nvCxnSpPr>
      <xdr:spPr>
        <a:xfrm>
          <a:off x="6809316" y="666749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topLeftCell="A13" zoomScale="90" zoomScaleNormal="90" workbookViewId="0">
      <selection activeCell="B15" sqref="B15"/>
    </sheetView>
  </sheetViews>
  <sheetFormatPr defaultRowHeight="15"/>
  <cols>
    <col min="1" max="1" width="6.85546875" customWidth="1"/>
    <col min="2" max="2" width="41.28515625" bestFit="1" customWidth="1"/>
    <col min="3" max="3" width="14.85546875" customWidth="1"/>
    <col min="5" max="5" width="28.85546875" bestFit="1" customWidth="1"/>
    <col min="6" max="6" width="16.7109375" customWidth="1"/>
    <col min="7" max="7" width="22.28515625" bestFit="1" customWidth="1"/>
    <col min="8" max="8" width="29.5703125" customWidth="1"/>
    <col min="9" max="9" width="6.42578125" style="35" customWidth="1"/>
    <col min="10" max="10" width="11.42578125" style="35" customWidth="1"/>
  </cols>
  <sheetData>
    <row r="1" spans="1:10" ht="69.75" customHeight="1">
      <c r="B1" s="12" t="s">
        <v>18</v>
      </c>
      <c r="C1" s="12"/>
      <c r="D1" s="12"/>
      <c r="F1" s="12" t="s">
        <v>19</v>
      </c>
      <c r="G1" s="12"/>
      <c r="H1" s="12"/>
      <c r="I1" s="34"/>
    </row>
    <row r="2" spans="1:10" ht="27.75" customHeight="1">
      <c r="A2" s="13" t="s">
        <v>6</v>
      </c>
      <c r="B2" s="13"/>
      <c r="C2" s="13"/>
      <c r="D2" s="13"/>
      <c r="E2" s="13"/>
      <c r="F2" s="13"/>
      <c r="G2" s="13"/>
    </row>
    <row r="3" spans="1:10" ht="31.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  <c r="F3" s="2" t="s">
        <v>0</v>
      </c>
      <c r="G3" s="2" t="s">
        <v>1</v>
      </c>
      <c r="H3" s="1" t="s">
        <v>13</v>
      </c>
      <c r="I3" s="36"/>
    </row>
    <row r="4" spans="1:10" ht="63">
      <c r="A4" s="10" t="s">
        <v>17</v>
      </c>
      <c r="B4" s="14" t="s">
        <v>4</v>
      </c>
      <c r="C4" s="15"/>
      <c r="D4" s="16"/>
      <c r="E4" s="3"/>
      <c r="F4" s="4"/>
      <c r="G4" s="4"/>
      <c r="H4" s="5" t="s">
        <v>22</v>
      </c>
      <c r="I4" s="37" t="s">
        <v>32</v>
      </c>
      <c r="J4" s="38" t="s">
        <v>31</v>
      </c>
    </row>
    <row r="5" spans="1:10" ht="105">
      <c r="A5" s="6">
        <v>1</v>
      </c>
      <c r="B5" s="20" t="s">
        <v>27</v>
      </c>
      <c r="C5" s="8" t="s">
        <v>12</v>
      </c>
      <c r="D5" s="8" t="s">
        <v>2</v>
      </c>
      <c r="E5" s="8">
        <f>45*2</f>
        <v>90</v>
      </c>
      <c r="F5" s="5">
        <v>22000000</v>
      </c>
      <c r="G5" s="5">
        <f>E5*F5*1.165</f>
        <v>2306700000</v>
      </c>
      <c r="H5" s="5" t="s">
        <v>14</v>
      </c>
      <c r="I5" s="31"/>
    </row>
    <row r="6" spans="1:10" ht="31.5">
      <c r="A6" s="6">
        <v>2</v>
      </c>
      <c r="B6" s="7" t="s">
        <v>25</v>
      </c>
      <c r="C6" s="8" t="s">
        <v>12</v>
      </c>
      <c r="D6" s="8" t="s">
        <v>2</v>
      </c>
      <c r="E6" s="8">
        <f>1*2</f>
        <v>2</v>
      </c>
      <c r="F6" s="5">
        <v>10000000</v>
      </c>
      <c r="G6" s="5">
        <f t="shared" ref="G6:G7" si="0">E6*F6*1.165</f>
        <v>23300000</v>
      </c>
      <c r="H6" s="5" t="s">
        <v>15</v>
      </c>
      <c r="I6" s="31"/>
    </row>
    <row r="7" spans="1:10" ht="31.5">
      <c r="A7" s="6">
        <v>3</v>
      </c>
      <c r="B7" s="7" t="s">
        <v>26</v>
      </c>
      <c r="C7" s="8" t="s">
        <v>12</v>
      </c>
      <c r="D7" s="8" t="s">
        <v>5</v>
      </c>
      <c r="E7" s="8">
        <f>3*2</f>
        <v>6</v>
      </c>
      <c r="F7" s="5">
        <v>9500000</v>
      </c>
      <c r="G7" s="5">
        <f t="shared" si="0"/>
        <v>66405000</v>
      </c>
      <c r="H7" s="5" t="s">
        <v>16</v>
      </c>
      <c r="I7" s="31"/>
    </row>
    <row r="8" spans="1:10" ht="15.75">
      <c r="A8" s="23" t="s">
        <v>28</v>
      </c>
      <c r="B8" s="24"/>
      <c r="C8" s="24"/>
      <c r="D8" s="24"/>
      <c r="E8" s="24"/>
      <c r="F8" s="25"/>
      <c r="G8" s="22">
        <f>SUM(G5:G7)</f>
        <v>2396405000</v>
      </c>
      <c r="H8" s="21">
        <v>2400000000</v>
      </c>
      <c r="I8" s="32">
        <v>1.165</v>
      </c>
      <c r="J8" s="39">
        <f>H8-G8</f>
        <v>3595000</v>
      </c>
    </row>
    <row r="9" spans="1:10" ht="15.75">
      <c r="A9" s="26"/>
      <c r="B9" s="26"/>
      <c r="C9" s="26"/>
      <c r="D9" s="26"/>
      <c r="E9" s="26"/>
      <c r="F9" s="26"/>
      <c r="G9" s="28"/>
      <c r="H9" s="29"/>
      <c r="I9" s="31"/>
    </row>
    <row r="10" spans="1:10" ht="31.5">
      <c r="A10" s="1" t="s">
        <v>7</v>
      </c>
      <c r="B10" s="1" t="s">
        <v>8</v>
      </c>
      <c r="C10" s="1" t="s">
        <v>9</v>
      </c>
      <c r="D10" s="1" t="s">
        <v>10</v>
      </c>
      <c r="E10" s="1" t="s">
        <v>11</v>
      </c>
      <c r="F10" s="2" t="s">
        <v>0</v>
      </c>
      <c r="G10" s="2" t="s">
        <v>1</v>
      </c>
      <c r="H10" s="1" t="s">
        <v>13</v>
      </c>
      <c r="I10" s="36"/>
    </row>
    <row r="11" spans="1:10" ht="47.25">
      <c r="A11" s="10" t="s">
        <v>17</v>
      </c>
      <c r="B11" s="14" t="s">
        <v>4</v>
      </c>
      <c r="C11" s="15"/>
      <c r="D11" s="16"/>
      <c r="E11" s="3"/>
      <c r="F11" s="4"/>
      <c r="G11" s="4"/>
      <c r="H11" s="5" t="s">
        <v>22</v>
      </c>
      <c r="I11" s="31"/>
    </row>
    <row r="12" spans="1:10" ht="105">
      <c r="A12" s="6">
        <v>1</v>
      </c>
      <c r="B12" s="20" t="s">
        <v>27</v>
      </c>
      <c r="C12" s="8" t="s">
        <v>12</v>
      </c>
      <c r="D12" s="8" t="s">
        <v>2</v>
      </c>
      <c r="E12" s="8">
        <f>45*4</f>
        <v>180</v>
      </c>
      <c r="F12" s="5">
        <v>22000000</v>
      </c>
      <c r="G12" s="5">
        <f>E12*F12*1.155</f>
        <v>4573800000</v>
      </c>
      <c r="H12" s="5" t="s">
        <v>14</v>
      </c>
      <c r="I12" s="31"/>
    </row>
    <row r="13" spans="1:10" ht="31.5">
      <c r="A13" s="6">
        <v>2</v>
      </c>
      <c r="B13" s="7" t="s">
        <v>25</v>
      </c>
      <c r="C13" s="8" t="s">
        <v>12</v>
      </c>
      <c r="D13" s="8" t="s">
        <v>2</v>
      </c>
      <c r="E13" s="8">
        <f>1*4</f>
        <v>4</v>
      </c>
      <c r="F13" s="5">
        <v>10000000</v>
      </c>
      <c r="G13" s="5">
        <f t="shared" ref="G13:G15" si="1">E13*F13*1.155</f>
        <v>46200000</v>
      </c>
      <c r="H13" s="5" t="s">
        <v>15</v>
      </c>
      <c r="I13" s="31"/>
    </row>
    <row r="14" spans="1:10" ht="31.5">
      <c r="A14" s="6">
        <v>3</v>
      </c>
      <c r="B14" s="7" t="s">
        <v>26</v>
      </c>
      <c r="C14" s="8" t="s">
        <v>12</v>
      </c>
      <c r="D14" s="8" t="s">
        <v>5</v>
      </c>
      <c r="E14" s="8">
        <f>3*4</f>
        <v>12</v>
      </c>
      <c r="F14" s="5">
        <v>9500000</v>
      </c>
      <c r="G14" s="5">
        <f t="shared" si="1"/>
        <v>131670000</v>
      </c>
      <c r="H14" s="5" t="s">
        <v>16</v>
      </c>
      <c r="I14" s="31"/>
    </row>
    <row r="15" spans="1:10" ht="31.5">
      <c r="A15" s="6">
        <v>4</v>
      </c>
      <c r="B15" s="7" t="s">
        <v>21</v>
      </c>
      <c r="C15" s="8" t="s">
        <v>12</v>
      </c>
      <c r="D15" s="8" t="s">
        <v>5</v>
      </c>
      <c r="E15" s="8">
        <v>2</v>
      </c>
      <c r="F15" s="5">
        <v>105000000</v>
      </c>
      <c r="G15" s="5">
        <f t="shared" si="1"/>
        <v>242550000</v>
      </c>
      <c r="H15" s="5" t="s">
        <v>29</v>
      </c>
      <c r="I15" s="31"/>
    </row>
    <row r="16" spans="1:10" ht="15.75">
      <c r="A16" s="23" t="s">
        <v>28</v>
      </c>
      <c r="B16" s="24"/>
      <c r="C16" s="24"/>
      <c r="D16" s="24"/>
      <c r="E16" s="24"/>
      <c r="F16" s="25"/>
      <c r="G16" s="22">
        <f>SUM(G12:G15)</f>
        <v>4994220000</v>
      </c>
      <c r="H16" s="21">
        <v>5000000000</v>
      </c>
      <c r="I16" s="32">
        <v>1.155</v>
      </c>
      <c r="J16" s="39">
        <f>H16-G16</f>
        <v>5780000</v>
      </c>
    </row>
    <row r="17" spans="1:11" ht="15.75">
      <c r="A17" s="26"/>
      <c r="B17" s="26"/>
      <c r="C17" s="26"/>
      <c r="D17" s="26"/>
      <c r="E17" s="26"/>
      <c r="F17" s="26"/>
      <c r="G17" s="28"/>
      <c r="H17" s="29"/>
      <c r="I17" s="31"/>
      <c r="J17" s="40"/>
      <c r="K17" s="30"/>
    </row>
    <row r="18" spans="1:11" ht="15.75">
      <c r="A18" s="6" t="s">
        <v>23</v>
      </c>
      <c r="B18" s="17" t="s">
        <v>24</v>
      </c>
      <c r="C18" s="18"/>
      <c r="D18" s="19"/>
      <c r="E18" s="8"/>
      <c r="F18" s="5"/>
      <c r="G18" s="5"/>
      <c r="H18" s="5"/>
      <c r="I18" s="31"/>
    </row>
    <row r="19" spans="1:11" ht="240">
      <c r="A19" s="6">
        <v>4</v>
      </c>
      <c r="B19" s="27" t="s">
        <v>30</v>
      </c>
      <c r="C19" s="8" t="s">
        <v>12</v>
      </c>
      <c r="D19" s="8" t="s">
        <v>2</v>
      </c>
      <c r="E19" s="8">
        <v>1</v>
      </c>
      <c r="F19" s="5">
        <f>176000000 + 2400000 + 500000</f>
        <v>178900000</v>
      </c>
      <c r="G19" s="5">
        <f>F19*E19*1.2</f>
        <v>214680000</v>
      </c>
      <c r="H19" s="5" t="s">
        <v>20</v>
      </c>
      <c r="I19" s="31"/>
    </row>
    <row r="20" spans="1:11" ht="15.75">
      <c r="A20" s="11" t="s">
        <v>3</v>
      </c>
      <c r="B20" s="11"/>
      <c r="C20" s="11"/>
      <c r="D20" s="11"/>
      <c r="E20" s="11"/>
      <c r="F20" s="11"/>
      <c r="G20" s="9">
        <f>SUM(G19)</f>
        <v>214680000</v>
      </c>
      <c r="H20" s="21">
        <v>215890000</v>
      </c>
      <c r="I20" s="33">
        <v>1.2</v>
      </c>
      <c r="J20" s="39">
        <f>H20-G20</f>
        <v>1210000</v>
      </c>
    </row>
  </sheetData>
  <mergeCells count="9">
    <mergeCell ref="B18:D18"/>
    <mergeCell ref="B1:D1"/>
    <mergeCell ref="F1:H1"/>
    <mergeCell ref="A2:G2"/>
    <mergeCell ref="B4:D4"/>
    <mergeCell ref="A20:F20"/>
    <mergeCell ref="A8:F8"/>
    <mergeCell ref="B11:D11"/>
    <mergeCell ref="A16:F16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DauTu2018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don sky</cp:lastModifiedBy>
  <cp:lastPrinted>2018-01-29T11:43:54Z</cp:lastPrinted>
  <dcterms:created xsi:type="dcterms:W3CDTF">2017-10-14T03:10:58Z</dcterms:created>
  <dcterms:modified xsi:type="dcterms:W3CDTF">2018-03-29T04:20:54Z</dcterms:modified>
</cp:coreProperties>
</file>